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NUser\Documents\All Village Documents\Water Department\Rates\"/>
    </mc:Choice>
  </mc:AlternateContent>
  <xr:revisionPtr revIDLastSave="0" documentId="13_ncr:8001_{D1E8ED82-F3BB-49AD-914D-23D1CD934EFD}" xr6:coauthVersionLast="45" xr6:coauthVersionMax="45" xr10:uidLastSave="{00000000-0000-0000-0000-000000000000}"/>
  <workbookProtection workbookPassword="C8B8" lockStructure="1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</definedName>
    <definedName name="_xlnm.Print_Area" localSheetId="0">Sheet1!$A$1:$K$26</definedName>
    <definedName name="Z_00F741B0_E5BD_4627_8E10_1C6412E3FA12_.wvu.FilterData" localSheetId="0" hidden="1">Sheet1!$C$4</definedName>
    <definedName name="Z_00F741B0_E5BD_4627_8E10_1C6412E3FA12_.wvu.PrintArea" localSheetId="0" hidden="1">Sheet1!$A$1:$K$26</definedName>
    <definedName name="Z_3EE14104_10BD_11D4_9D37_30EE5CC10000_.wvu.FilterData" localSheetId="0" hidden="1">Sheet1!$C$4</definedName>
    <definedName name="Z_3EE14104_10BD_11D4_9D37_30EE5CC10000_.wvu.PrintArea" localSheetId="0" hidden="1">Sheet1!$A$1:$K$26</definedName>
  </definedNames>
  <calcPr calcId="191029"/>
  <customWorkbookViews>
    <customWorkbookView name="George - Personal View" guid="{3EE14104-10BD-11D4-9D37-30EE5CC10000}" mergeInterval="0" personalView="1" maximized="1" windowWidth="796" windowHeight="464" activeSheetId="1"/>
    <customWorkbookView name="Compaq - Personal View" guid="{00F741B0-E5BD-4627-8E10-1C6412E3FA12}" mergeInterval="0" personalView="1" maximized="1" windowWidth="796" windowHeight="4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K24" i="2" s="1"/>
  <c r="K9" i="2"/>
  <c r="K12" i="2"/>
  <c r="K6" i="2"/>
  <c r="J12" i="2"/>
  <c r="I3" i="2"/>
  <c r="I15" i="2" s="1"/>
  <c r="B4" i="2"/>
  <c r="D24" i="2" s="1"/>
  <c r="G18" i="2"/>
  <c r="H18" i="1"/>
  <c r="C4" i="1"/>
  <c r="E12" i="1" s="1"/>
  <c r="D9" i="1" l="1"/>
  <c r="E21" i="1"/>
  <c r="I21" i="1" s="1"/>
  <c r="D18" i="1"/>
  <c r="D24" i="1"/>
  <c r="D6" i="1"/>
  <c r="E6" i="1"/>
  <c r="I6" i="1" s="1"/>
  <c r="E24" i="1"/>
  <c r="I21" i="2"/>
  <c r="I24" i="2" s="1"/>
  <c r="J9" i="2"/>
  <c r="I12" i="2"/>
  <c r="I9" i="2"/>
  <c r="J15" i="2"/>
  <c r="J24" i="2" s="1"/>
  <c r="J6" i="2"/>
  <c r="I6" i="2"/>
  <c r="C9" i="2"/>
  <c r="H9" i="2" s="1"/>
  <c r="C15" i="2"/>
  <c r="H15" i="2" s="1"/>
  <c r="C6" i="2"/>
  <c r="D21" i="2"/>
  <c r="D6" i="2"/>
  <c r="D12" i="2"/>
  <c r="H12" i="2" s="1"/>
  <c r="C18" i="2"/>
  <c r="H18" i="2" s="1"/>
  <c r="C24" i="2"/>
  <c r="H24" i="2" s="1"/>
  <c r="D15" i="1"/>
  <c r="I12" i="1"/>
  <c r="I18" i="1"/>
  <c r="I15" i="1"/>
  <c r="I9" i="1"/>
  <c r="H21" i="2" l="1"/>
  <c r="H6" i="2"/>
  <c r="I24" i="1"/>
</calcChain>
</file>

<file path=xl/sharedStrings.xml><?xml version="1.0" encoding="utf-8"?>
<sst xmlns="http://schemas.openxmlformats.org/spreadsheetml/2006/main" count="185" uniqueCount="24">
  <si>
    <t>Water</t>
  </si>
  <si>
    <t>Sewer</t>
  </si>
  <si>
    <t>Flood</t>
  </si>
  <si>
    <t xml:space="preserve"> </t>
  </si>
  <si>
    <t>Total Bill</t>
  </si>
  <si>
    <t>Enter The Total Cubic Feet</t>
  </si>
  <si>
    <r>
      <t xml:space="preserve">Inside Town </t>
    </r>
    <r>
      <rPr>
        <b/>
        <u/>
        <sz val="14"/>
        <color indexed="12"/>
        <rFont val="Arial"/>
        <family val="2"/>
      </rPr>
      <t>Water</t>
    </r>
    <r>
      <rPr>
        <b/>
        <sz val="12"/>
        <rFont val="Arial"/>
        <family val="2"/>
      </rPr>
      <t xml:space="preserve"> &amp; </t>
    </r>
    <r>
      <rPr>
        <b/>
        <u/>
        <sz val="14"/>
        <color indexed="11"/>
        <rFont val="Arial"/>
        <family val="2"/>
      </rPr>
      <t>Sewer</t>
    </r>
  </si>
  <si>
    <r>
      <t xml:space="preserve">Inside Town </t>
    </r>
    <r>
      <rPr>
        <b/>
        <u/>
        <sz val="14"/>
        <color indexed="12"/>
        <rFont val="Arial"/>
        <family val="2"/>
      </rPr>
      <t>Water</t>
    </r>
    <r>
      <rPr>
        <b/>
        <sz val="12"/>
        <rFont val="Arial"/>
        <family val="2"/>
      </rPr>
      <t xml:space="preserve"> Only</t>
    </r>
  </si>
  <si>
    <r>
      <t xml:space="preserve">Inside Town </t>
    </r>
    <r>
      <rPr>
        <b/>
        <u/>
        <sz val="14"/>
        <color indexed="11"/>
        <rFont val="Arial"/>
        <family val="2"/>
      </rPr>
      <t>Sewer</t>
    </r>
    <r>
      <rPr>
        <b/>
        <sz val="12"/>
        <rFont val="Arial"/>
        <family val="2"/>
      </rPr>
      <t xml:space="preserve"> Only</t>
    </r>
  </si>
  <si>
    <r>
      <t xml:space="preserve">Outside Town </t>
    </r>
    <r>
      <rPr>
        <b/>
        <u/>
        <sz val="14"/>
        <color indexed="11"/>
        <rFont val="Arial"/>
        <family val="2"/>
      </rPr>
      <t>Sewer</t>
    </r>
    <r>
      <rPr>
        <b/>
        <sz val="12"/>
        <rFont val="Arial"/>
        <family val="2"/>
      </rPr>
      <t xml:space="preserve"> Only</t>
    </r>
  </si>
  <si>
    <r>
      <t xml:space="preserve">Outside Town </t>
    </r>
    <r>
      <rPr>
        <b/>
        <u/>
        <sz val="14"/>
        <color indexed="12"/>
        <rFont val="Arial"/>
        <family val="2"/>
      </rPr>
      <t>Water</t>
    </r>
    <r>
      <rPr>
        <b/>
        <sz val="12"/>
        <rFont val="Arial"/>
        <family val="2"/>
      </rPr>
      <t xml:space="preserve"> &amp; </t>
    </r>
    <r>
      <rPr>
        <b/>
        <u/>
        <sz val="14"/>
        <color indexed="11"/>
        <rFont val="Arial"/>
        <family val="2"/>
      </rPr>
      <t>Sewer</t>
    </r>
  </si>
  <si>
    <r>
      <t>Outside Town</t>
    </r>
    <r>
      <rPr>
        <b/>
        <u/>
        <sz val="14"/>
        <color indexed="12"/>
        <rFont val="Arial"/>
        <family val="2"/>
      </rPr>
      <t xml:space="preserve"> Water</t>
    </r>
    <r>
      <rPr>
        <b/>
        <sz val="12"/>
        <rFont val="Arial"/>
        <family val="2"/>
      </rPr>
      <t xml:space="preserve"> Only </t>
    </r>
  </si>
  <si>
    <t>Storm</t>
  </si>
  <si>
    <r>
      <t xml:space="preserve">Outside Town 71A </t>
    </r>
    <r>
      <rPr>
        <b/>
        <u/>
        <sz val="14"/>
        <color rgb="FF3333FF"/>
        <rFont val="Arial"/>
        <family val="2"/>
      </rPr>
      <t>Water &amp; Debt</t>
    </r>
    <r>
      <rPr>
        <b/>
        <sz val="14"/>
        <color indexed="8"/>
        <rFont val="Arial"/>
        <family val="2"/>
      </rPr>
      <t xml:space="preserve"> Only</t>
    </r>
  </si>
  <si>
    <t>71A Debt</t>
  </si>
  <si>
    <t>Roseville, Ohio</t>
  </si>
  <si>
    <t>Crooksville, Ohio</t>
  </si>
  <si>
    <t>Somerset, Ohio</t>
  </si>
  <si>
    <t xml:space="preserve"> The Total Gallons </t>
  </si>
  <si>
    <t>S. Zanesville, Ohio</t>
  </si>
  <si>
    <t>Roseville, Ohio Break Down</t>
  </si>
  <si>
    <t>N/A</t>
  </si>
  <si>
    <t>11/09/2020 Heid Milner, MMC</t>
  </si>
  <si>
    <t>** The rates from other municipalities are the most up to date rates available from their webpage as of 11/09/2020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</si>
</sst>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;;;"/>
  </numFmts>
  <fonts count="15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i/>
      <sz val="20"/>
      <name val="Arial"/>
      <family val="2"/>
    </font>
    <font>
      <b/>
      <u/>
      <sz val="14"/>
      <color indexed="12"/>
      <name val="Arial"/>
      <family val="2"/>
    </font>
    <font>
      <b/>
      <u/>
      <sz val="14"/>
      <color indexed="11"/>
      <name val="Arial"/>
      <family val="2"/>
    </font>
    <font>
      <b/>
      <sz val="14"/>
      <color indexed="8"/>
      <name val="Arial"/>
      <family val="2"/>
    </font>
    <font>
      <sz val="16"/>
      <color indexed="26"/>
      <name val="Arial"/>
      <family val="2"/>
    </font>
    <font>
      <sz val="10"/>
      <color indexed="26"/>
      <name val="Arial"/>
      <family val="2"/>
    </font>
    <font>
      <b/>
      <u/>
      <sz val="14"/>
      <color rgb="FF3333FF"/>
      <name val="Arial"/>
      <family val="2"/>
    </font>
    <font>
      <sz val="7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1" fillId="3" borderId="3" xfId="0" applyFont="1" applyFill="1" applyBorder="1" applyProtection="1">
      <protection hidden="1"/>
    </xf>
    <xf numFmtId="165" fontId="2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6" fillId="3" borderId="3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2" fillId="3" borderId="4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0" fontId="10" fillId="3" borderId="3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7" fillId="3" borderId="3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" fillId="5" borderId="8" xfId="0" applyFont="1" applyFill="1" applyBorder="1" applyAlignment="1" applyProtection="1">
      <alignment horizontal="center"/>
      <protection hidden="1"/>
    </xf>
    <xf numFmtId="164" fontId="1" fillId="5" borderId="9" xfId="0" applyNumberFormat="1" applyFont="1" applyFill="1" applyBorder="1" applyAlignment="1" applyProtection="1">
      <alignment horizontal="center"/>
      <protection hidden="1"/>
    </xf>
    <xf numFmtId="0" fontId="1" fillId="6" borderId="8" xfId="0" applyFont="1" applyFill="1" applyBorder="1" applyAlignment="1" applyProtection="1">
      <alignment horizontal="center"/>
      <protection hidden="1"/>
    </xf>
    <xf numFmtId="164" fontId="1" fillId="6" borderId="9" xfId="0" applyNumberFormat="1" applyFont="1" applyFill="1" applyBorder="1" applyAlignment="1" applyProtection="1">
      <alignment horizontal="center"/>
      <protection hidden="1"/>
    </xf>
    <xf numFmtId="0" fontId="4" fillId="8" borderId="8" xfId="0" applyFont="1" applyFill="1" applyBorder="1" applyAlignment="1" applyProtection="1">
      <alignment horizontal="center"/>
      <protection hidden="1"/>
    </xf>
    <xf numFmtId="164" fontId="2" fillId="8" borderId="9" xfId="0" applyNumberFormat="1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Protection="1">
      <protection hidden="1"/>
    </xf>
    <xf numFmtId="0" fontId="0" fillId="3" borderId="11" xfId="0" applyFill="1" applyBorder="1"/>
    <xf numFmtId="0" fontId="1" fillId="7" borderId="6" xfId="0" applyFont="1" applyFill="1" applyBorder="1" applyAlignment="1" applyProtection="1">
      <alignment horizontal="center"/>
      <protection hidden="1"/>
    </xf>
    <xf numFmtId="164" fontId="1" fillId="7" borderId="5" xfId="0" applyNumberFormat="1" applyFont="1" applyFill="1" applyBorder="1" applyAlignment="1" applyProtection="1">
      <alignment horizontal="center"/>
      <protection hidden="1"/>
    </xf>
    <xf numFmtId="0" fontId="1" fillId="9" borderId="12" xfId="0" applyFont="1" applyFill="1" applyBorder="1" applyAlignment="1" applyProtection="1">
      <alignment horizontal="center"/>
      <protection hidden="1"/>
    </xf>
    <xf numFmtId="164" fontId="1" fillId="9" borderId="13" xfId="0" applyNumberFormat="1" applyFont="1" applyFill="1" applyBorder="1" applyAlignment="1" applyProtection="1">
      <alignment horizontal="center"/>
      <protection hidden="1"/>
    </xf>
    <xf numFmtId="0" fontId="4" fillId="8" borderId="12" xfId="0" applyFont="1" applyFill="1" applyBorder="1" applyAlignment="1" applyProtection="1">
      <alignment horizontal="center"/>
      <protection hidden="1"/>
    </xf>
    <xf numFmtId="164" fontId="2" fillId="8" borderId="13" xfId="0" applyNumberFormat="1" applyFont="1" applyFill="1" applyBorder="1" applyAlignment="1" applyProtection="1">
      <alignment horizontal="center"/>
      <protection hidden="1"/>
    </xf>
    <xf numFmtId="164" fontId="0" fillId="10" borderId="13" xfId="0" applyNumberFormat="1" applyFill="1" applyBorder="1" applyAlignment="1" applyProtection="1">
      <alignment horizontal="center"/>
      <protection hidden="1"/>
    </xf>
    <xf numFmtId="0" fontId="1" fillId="10" borderId="8" xfId="0" applyFont="1" applyFill="1" applyBorder="1" applyAlignment="1" applyProtection="1">
      <alignment horizontal="center"/>
      <protection hidden="1"/>
    </xf>
    <xf numFmtId="0" fontId="14" fillId="0" borderId="0" xfId="0" applyFont="1" applyAlignment="1">
      <alignment horizontal="center"/>
    </xf>
    <xf numFmtId="0" fontId="14" fillId="0" borderId="0" xfId="0" applyFont="1" applyFill="1" applyAlignment="1"/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/>
    <xf numFmtId="0" fontId="0" fillId="0" borderId="0" xfId="0" applyFill="1" applyBorder="1"/>
    <xf numFmtId="165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4" fillId="0" borderId="0" xfId="0" applyFont="1" applyFill="1" applyBorder="1" applyAlignment="1"/>
    <xf numFmtId="0" fontId="1" fillId="3" borderId="3" xfId="0" applyFont="1" applyFill="1" applyBorder="1" applyProtection="1"/>
    <xf numFmtId="165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0" fontId="0" fillId="4" borderId="0" xfId="0" applyFill="1" applyProtection="1"/>
    <xf numFmtId="0" fontId="6" fillId="3" borderId="3" xfId="0" applyFont="1" applyFill="1" applyBorder="1" applyProtection="1"/>
    <xf numFmtId="0" fontId="1" fillId="5" borderId="8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  <xf numFmtId="0" fontId="1" fillId="9" borderId="12" xfId="0" applyFon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0" fontId="4" fillId="8" borderId="12" xfId="0" applyFont="1" applyFill="1" applyBorder="1" applyAlignment="1" applyProtection="1">
      <alignment horizontal="center"/>
    </xf>
    <xf numFmtId="0" fontId="4" fillId="11" borderId="12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164" fontId="1" fillId="5" borderId="9" xfId="0" applyNumberFormat="1" applyFont="1" applyFill="1" applyBorder="1" applyAlignment="1" applyProtection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164" fontId="1" fillId="7" borderId="5" xfId="0" applyNumberFormat="1" applyFont="1" applyFill="1" applyBorder="1" applyAlignment="1" applyProtection="1">
      <alignment horizontal="center"/>
    </xf>
    <xf numFmtId="164" fontId="1" fillId="9" borderId="13" xfId="0" applyNumberFormat="1" applyFont="1" applyFill="1" applyBorder="1" applyAlignment="1" applyProtection="1">
      <alignment horizontal="center"/>
    </xf>
    <xf numFmtId="164" fontId="2" fillId="8" borderId="13" xfId="0" applyNumberFormat="1" applyFont="1" applyFill="1" applyBorder="1" applyAlignment="1" applyProtection="1">
      <alignment horizontal="center"/>
    </xf>
    <xf numFmtId="164" fontId="2" fillId="11" borderId="13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0" fillId="3" borderId="3" xfId="0" applyFont="1" applyFill="1" applyBorder="1" applyProtection="1"/>
    <xf numFmtId="0" fontId="4" fillId="8" borderId="8" xfId="0" applyFont="1" applyFill="1" applyBorder="1" applyAlignment="1" applyProtection="1">
      <alignment horizontal="center"/>
    </xf>
    <xf numFmtId="0" fontId="4" fillId="11" borderId="8" xfId="0" applyFont="1" applyFill="1" applyBorder="1" applyAlignment="1" applyProtection="1">
      <alignment horizontal="center"/>
    </xf>
    <xf numFmtId="164" fontId="2" fillId="8" borderId="9" xfId="0" applyNumberFormat="1" applyFont="1" applyFill="1" applyBorder="1" applyAlignment="1" applyProtection="1">
      <alignment horizontal="center"/>
    </xf>
    <xf numFmtId="164" fontId="2" fillId="11" borderId="9" xfId="0" applyNumberFormat="1" applyFont="1" applyFill="1" applyBorder="1" applyAlignment="1" applyProtection="1">
      <alignment horizontal="center"/>
    </xf>
    <xf numFmtId="0" fontId="1" fillId="10" borderId="8" xfId="0" applyFont="1" applyFill="1" applyBorder="1" applyAlignment="1" applyProtection="1">
      <alignment horizontal="center"/>
    </xf>
    <xf numFmtId="164" fontId="0" fillId="10" borderId="13" xfId="0" applyNumberFormat="1" applyFill="1" applyBorder="1" applyAlignment="1" applyProtection="1">
      <alignment horizontal="center"/>
    </xf>
    <xf numFmtId="0" fontId="1" fillId="3" borderId="5" xfId="0" applyFont="1" applyFill="1" applyBorder="1" applyProtection="1"/>
    <xf numFmtId="0" fontId="1" fillId="3" borderId="10" xfId="0" applyFont="1" applyFill="1" applyBorder="1" applyProtection="1"/>
    <xf numFmtId="0" fontId="0" fillId="3" borderId="11" xfId="0" applyFill="1" applyBorder="1" applyProtection="1"/>
    <xf numFmtId="0" fontId="7" fillId="3" borderId="3" xfId="0" applyFont="1" applyFill="1" applyBorder="1" applyAlignment="1" applyProtection="1">
      <alignment horizontal="left" indent="16"/>
    </xf>
    <xf numFmtId="1" fontId="5" fillId="2" borderId="1" xfId="0" applyNumberFormat="1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3" fillId="3" borderId="0" xfId="0" applyFont="1" applyFill="1" applyBorder="1" applyProtection="1"/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2" xfId="0" applyFill="1" applyBorder="1" applyProtection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workbookViewId="0">
      <selection activeCell="F4" sqref="F4"/>
    </sheetView>
  </sheetViews>
  <sheetFormatPr defaultRowHeight="12.75" x14ac:dyDescent="0.2"/>
  <cols>
    <col min="1" max="1" width="1" customWidth="1"/>
    <col min="2" max="2" width="33.28515625" customWidth="1"/>
    <col min="3" max="3" width="15.5703125" customWidth="1"/>
    <col min="4" max="4" width="14.42578125" customWidth="1"/>
    <col min="5" max="5" width="14.140625" customWidth="1"/>
    <col min="6" max="8" width="12.7109375" customWidth="1"/>
    <col min="9" max="9" width="19.7109375" customWidth="1"/>
    <col min="10" max="10" width="1.7109375" customWidth="1"/>
    <col min="11" max="11" width="1.5703125" customWidth="1"/>
  </cols>
  <sheetData>
    <row r="1" spans="1:11" ht="9" customHeight="1" thickBot="1" x14ac:dyDescent="0.35">
      <c r="A1" s="14"/>
      <c r="B1" s="14"/>
      <c r="C1" s="16" t="s">
        <v>3</v>
      </c>
      <c r="D1" s="15" t="s">
        <v>3</v>
      </c>
      <c r="E1" s="14"/>
      <c r="F1" s="14"/>
      <c r="G1" s="14"/>
      <c r="H1" s="14"/>
      <c r="I1" s="14"/>
      <c r="J1" s="14"/>
      <c r="K1" s="14"/>
    </row>
    <row r="2" spans="1:11" ht="9.6" customHeight="1" thickTop="1" thickBot="1" x14ac:dyDescent="0.25">
      <c r="A2" s="14"/>
      <c r="B2" s="22" t="s">
        <v>3</v>
      </c>
      <c r="C2" s="23" t="s">
        <v>3</v>
      </c>
      <c r="D2" s="23" t="s">
        <v>3</v>
      </c>
      <c r="E2" s="23" t="s">
        <v>3</v>
      </c>
      <c r="F2" s="23" t="s">
        <v>3</v>
      </c>
      <c r="G2" s="23"/>
      <c r="H2" s="23"/>
      <c r="I2" s="23" t="s">
        <v>3</v>
      </c>
      <c r="J2" s="2"/>
      <c r="K2" s="14"/>
    </row>
    <row r="3" spans="1:11" ht="27.75" thickTop="1" thickBot="1" x14ac:dyDescent="0.45">
      <c r="A3" s="14"/>
      <c r="B3" s="17" t="s">
        <v>5</v>
      </c>
      <c r="C3" s="18"/>
      <c r="D3" s="19"/>
      <c r="E3" s="20"/>
      <c r="F3" s="1">
        <v>500</v>
      </c>
      <c r="G3" s="20"/>
      <c r="H3" s="20"/>
      <c r="I3" s="20"/>
      <c r="J3" s="21"/>
      <c r="K3" s="14"/>
    </row>
    <row r="4" spans="1:11" ht="21.75" thickTop="1" thickBot="1" x14ac:dyDescent="0.35">
      <c r="A4" s="14"/>
      <c r="B4" s="3"/>
      <c r="C4" s="4">
        <f>IF(F3&gt;480,F3,480)</f>
        <v>500</v>
      </c>
      <c r="D4" s="5"/>
      <c r="E4" s="5"/>
      <c r="F4" s="5"/>
      <c r="G4" s="5"/>
      <c r="H4" s="5"/>
      <c r="I4" s="5"/>
      <c r="J4" s="21"/>
      <c r="K4" s="14"/>
    </row>
    <row r="5" spans="1:11" ht="18.75" thickTop="1" x14ac:dyDescent="0.25">
      <c r="A5" s="14"/>
      <c r="B5" s="6" t="s">
        <v>6</v>
      </c>
      <c r="C5" s="5" t="s">
        <v>3</v>
      </c>
      <c r="D5" s="24" t="s">
        <v>0</v>
      </c>
      <c r="E5" s="26" t="s">
        <v>1</v>
      </c>
      <c r="F5" s="32" t="s">
        <v>2</v>
      </c>
      <c r="G5" s="34" t="s">
        <v>12</v>
      </c>
      <c r="H5" s="11"/>
      <c r="I5" s="36" t="s">
        <v>4</v>
      </c>
      <c r="J5" s="21"/>
      <c r="K5" s="14"/>
    </row>
    <row r="6" spans="1:11" ht="21" thickBot="1" x14ac:dyDescent="0.35">
      <c r="A6" s="14"/>
      <c r="B6" s="3" t="s">
        <v>3</v>
      </c>
      <c r="C6" s="7" t="s">
        <v>3</v>
      </c>
      <c r="D6" s="25">
        <f>(C4-480)/100*5.11+62.22</f>
        <v>63.241999999999997</v>
      </c>
      <c r="E6" s="27">
        <f>(C4-480)/100*11.1+58.21</f>
        <v>60.43</v>
      </c>
      <c r="F6" s="33">
        <v>2</v>
      </c>
      <c r="G6" s="35">
        <v>5</v>
      </c>
      <c r="H6" s="11"/>
      <c r="I6" s="37">
        <f>SUM(D6:G6)</f>
        <v>130.672</v>
      </c>
      <c r="J6" s="21"/>
      <c r="K6" s="14"/>
    </row>
    <row r="7" spans="1:11" ht="6" customHeight="1" thickTop="1" thickBot="1" x14ac:dyDescent="0.35">
      <c r="A7" s="14"/>
      <c r="B7" s="3"/>
      <c r="C7" s="7"/>
      <c r="D7" s="8"/>
      <c r="E7" s="8"/>
      <c r="F7" s="8"/>
      <c r="G7" s="8"/>
      <c r="H7" s="11"/>
      <c r="I7" s="9"/>
      <c r="J7" s="21"/>
      <c r="K7" s="14"/>
    </row>
    <row r="8" spans="1:11" ht="18.75" thickTop="1" x14ac:dyDescent="0.25">
      <c r="A8" s="14"/>
      <c r="B8" s="6" t="s">
        <v>7</v>
      </c>
      <c r="C8" s="5" t="s">
        <v>3</v>
      </c>
      <c r="D8" s="24" t="s">
        <v>0</v>
      </c>
      <c r="E8" s="10" t="s">
        <v>3</v>
      </c>
      <c r="F8" s="32" t="s">
        <v>2</v>
      </c>
      <c r="G8" s="34" t="s">
        <v>12</v>
      </c>
      <c r="H8" s="11"/>
      <c r="I8" s="36" t="s">
        <v>4</v>
      </c>
      <c r="J8" s="21"/>
      <c r="K8" s="14"/>
    </row>
    <row r="9" spans="1:11" ht="21" thickBot="1" x14ac:dyDescent="0.35">
      <c r="A9" s="14"/>
      <c r="B9" s="3" t="s">
        <v>3</v>
      </c>
      <c r="C9" s="7" t="s">
        <v>3</v>
      </c>
      <c r="D9" s="25">
        <f>(C4-480)/100*5.11+62.22</f>
        <v>63.241999999999997</v>
      </c>
      <c r="E9" s="8"/>
      <c r="F9" s="33">
        <v>2</v>
      </c>
      <c r="G9" s="35">
        <v>5</v>
      </c>
      <c r="H9" s="11"/>
      <c r="I9" s="37">
        <f>SUM(D9:G9)</f>
        <v>70.24199999999999</v>
      </c>
      <c r="J9" s="21"/>
      <c r="K9" s="14"/>
    </row>
    <row r="10" spans="1:11" ht="6" customHeight="1" thickTop="1" thickBot="1" x14ac:dyDescent="0.35">
      <c r="A10" s="14"/>
      <c r="B10" s="3"/>
      <c r="C10" s="7"/>
      <c r="D10" s="8"/>
      <c r="E10" s="8"/>
      <c r="F10" s="8"/>
      <c r="G10" s="8"/>
      <c r="H10" s="11"/>
      <c r="I10" s="9"/>
      <c r="J10" s="21"/>
      <c r="K10" s="14"/>
    </row>
    <row r="11" spans="1:11" ht="18.75" thickTop="1" x14ac:dyDescent="0.25">
      <c r="A11" s="14"/>
      <c r="B11" s="6" t="s">
        <v>8</v>
      </c>
      <c r="C11" s="5" t="s">
        <v>3</v>
      </c>
      <c r="D11" s="10" t="s">
        <v>3</v>
      </c>
      <c r="E11" s="26" t="s">
        <v>1</v>
      </c>
      <c r="F11" s="32" t="s">
        <v>2</v>
      </c>
      <c r="G11" s="34" t="s">
        <v>12</v>
      </c>
      <c r="H11" s="11"/>
      <c r="I11" s="36" t="s">
        <v>4</v>
      </c>
      <c r="J11" s="21"/>
      <c r="K11" s="14"/>
    </row>
    <row r="12" spans="1:11" ht="21" thickBot="1" x14ac:dyDescent="0.35">
      <c r="A12" s="14"/>
      <c r="B12" s="3" t="s">
        <v>3</v>
      </c>
      <c r="C12" s="7" t="s">
        <v>3</v>
      </c>
      <c r="D12" s="11" t="s">
        <v>3</v>
      </c>
      <c r="E12" s="27">
        <f>(C4-480)/100*11.1+58.21</f>
        <v>60.43</v>
      </c>
      <c r="F12" s="33">
        <v>2</v>
      </c>
      <c r="G12" s="35">
        <v>5</v>
      </c>
      <c r="H12" s="11"/>
      <c r="I12" s="37">
        <f>SUM(D12:G12)</f>
        <v>67.430000000000007</v>
      </c>
      <c r="J12" s="21"/>
      <c r="K12" s="14"/>
    </row>
    <row r="13" spans="1:11" ht="6" customHeight="1" thickTop="1" thickBot="1" x14ac:dyDescent="0.35">
      <c r="A13" s="14"/>
      <c r="B13" s="3"/>
      <c r="C13" s="7"/>
      <c r="D13" s="11"/>
      <c r="E13" s="8"/>
      <c r="F13" s="8"/>
      <c r="G13" s="8"/>
      <c r="H13" s="8"/>
      <c r="I13" s="9"/>
      <c r="J13" s="21"/>
      <c r="K13" s="14"/>
    </row>
    <row r="14" spans="1:11" ht="18.75" thickTop="1" x14ac:dyDescent="0.25">
      <c r="A14" s="14"/>
      <c r="B14" s="12" t="s">
        <v>11</v>
      </c>
      <c r="C14" s="5" t="s">
        <v>3</v>
      </c>
      <c r="D14" s="24" t="s">
        <v>0</v>
      </c>
      <c r="E14" s="10" t="s">
        <v>3</v>
      </c>
      <c r="F14" s="10" t="s">
        <v>3</v>
      </c>
      <c r="G14" s="10"/>
      <c r="H14" s="10"/>
      <c r="I14" s="28" t="s">
        <v>4</v>
      </c>
      <c r="J14" s="21"/>
      <c r="K14" s="14"/>
    </row>
    <row r="15" spans="1:11" ht="21" thickBot="1" x14ac:dyDescent="0.35">
      <c r="A15" s="14"/>
      <c r="B15" s="3" t="s">
        <v>3</v>
      </c>
      <c r="C15" s="7" t="s">
        <v>3</v>
      </c>
      <c r="D15" s="25">
        <f>(C4-480)/100*6.64+75.71</f>
        <v>77.037999999999997</v>
      </c>
      <c r="E15" s="11" t="s">
        <v>3</v>
      </c>
      <c r="F15" s="11" t="s">
        <v>3</v>
      </c>
      <c r="G15" s="11"/>
      <c r="H15" s="11"/>
      <c r="I15" s="29">
        <f>SUM(D15:F15)</f>
        <v>77.037999999999997</v>
      </c>
      <c r="J15" s="21"/>
      <c r="K15" s="14"/>
    </row>
    <row r="16" spans="1:11" ht="6" customHeight="1" thickTop="1" thickBot="1" x14ac:dyDescent="0.25">
      <c r="A16" s="14"/>
      <c r="B16" s="3"/>
      <c r="C16" s="7"/>
      <c r="D16" s="7"/>
      <c r="E16" s="11"/>
      <c r="F16" s="11"/>
      <c r="G16" s="11"/>
      <c r="H16" s="11"/>
      <c r="I16" s="11"/>
      <c r="J16" s="21"/>
      <c r="K16" s="14"/>
    </row>
    <row r="17" spans="1:11" ht="18" customHeight="1" thickTop="1" x14ac:dyDescent="0.25">
      <c r="A17" s="14"/>
      <c r="B17" s="12" t="s">
        <v>13</v>
      </c>
      <c r="C17" s="7"/>
      <c r="D17" s="24" t="s">
        <v>0</v>
      </c>
      <c r="E17" s="11"/>
      <c r="F17" s="11"/>
      <c r="G17" s="11"/>
      <c r="H17" s="39" t="s">
        <v>14</v>
      </c>
      <c r="I17" s="28" t="s">
        <v>4</v>
      </c>
      <c r="J17" s="21"/>
      <c r="K17" s="14"/>
    </row>
    <row r="18" spans="1:11" ht="21.6" customHeight="1" thickBot="1" x14ac:dyDescent="0.35">
      <c r="A18" s="14"/>
      <c r="B18" s="3"/>
      <c r="C18" s="7"/>
      <c r="D18" s="25">
        <f>(C4-480)/100*6.64+75.71</f>
        <v>77.037999999999997</v>
      </c>
      <c r="E18" s="11"/>
      <c r="F18" s="11"/>
      <c r="G18" s="11"/>
      <c r="H18" s="38">
        <f>35.06</f>
        <v>35.06</v>
      </c>
      <c r="I18" s="37">
        <f>D18+H18</f>
        <v>112.098</v>
      </c>
      <c r="J18" s="21"/>
      <c r="K18" s="14"/>
    </row>
    <row r="19" spans="1:11" ht="6" customHeight="1" thickTop="1" thickBot="1" x14ac:dyDescent="0.35">
      <c r="A19" s="14"/>
      <c r="B19" s="3"/>
      <c r="C19" s="7"/>
      <c r="D19" s="8"/>
      <c r="E19" s="11"/>
      <c r="F19" s="11"/>
      <c r="G19" s="11"/>
      <c r="H19" s="11"/>
      <c r="I19" s="9"/>
      <c r="J19" s="21"/>
      <c r="K19" s="14"/>
    </row>
    <row r="20" spans="1:11" ht="18.75" thickTop="1" x14ac:dyDescent="0.25">
      <c r="A20" s="14"/>
      <c r="B20" s="6" t="s">
        <v>9</v>
      </c>
      <c r="C20" s="5" t="s">
        <v>3</v>
      </c>
      <c r="D20" s="10" t="s">
        <v>3</v>
      </c>
      <c r="E20" s="26" t="s">
        <v>1</v>
      </c>
      <c r="F20" s="10" t="s">
        <v>3</v>
      </c>
      <c r="G20" s="10"/>
      <c r="H20" s="10"/>
      <c r="I20" s="28" t="s">
        <v>4</v>
      </c>
      <c r="J20" s="21"/>
      <c r="K20" s="14"/>
    </row>
    <row r="21" spans="1:11" ht="21" thickBot="1" x14ac:dyDescent="0.35">
      <c r="A21" s="14"/>
      <c r="B21" s="3" t="s">
        <v>3</v>
      </c>
      <c r="C21" s="7" t="s">
        <v>3</v>
      </c>
      <c r="D21" s="11" t="s">
        <v>3</v>
      </c>
      <c r="E21" s="27">
        <f>(C4-480)/100*11.1+58.21</f>
        <v>60.43</v>
      </c>
      <c r="F21" s="11" t="s">
        <v>3</v>
      </c>
      <c r="G21" s="11"/>
      <c r="H21" s="11"/>
      <c r="I21" s="29">
        <f>SUM(D21:F21)</f>
        <v>60.43</v>
      </c>
      <c r="J21" s="21"/>
      <c r="K21" s="14"/>
    </row>
    <row r="22" spans="1:11" ht="6.6" customHeight="1" thickTop="1" thickBot="1" x14ac:dyDescent="0.35">
      <c r="A22" s="14"/>
      <c r="B22" s="3"/>
      <c r="C22" s="7"/>
      <c r="D22" s="11"/>
      <c r="E22" s="8"/>
      <c r="F22" s="11"/>
      <c r="G22" s="11"/>
      <c r="H22" s="11"/>
      <c r="I22" s="9"/>
      <c r="J22" s="21"/>
      <c r="K22" s="14"/>
    </row>
    <row r="23" spans="1:11" ht="18.75" thickTop="1" x14ac:dyDescent="0.25">
      <c r="A23" s="14"/>
      <c r="B23" s="6" t="s">
        <v>10</v>
      </c>
      <c r="C23" s="5" t="s">
        <v>3</v>
      </c>
      <c r="D23" s="24" t="s">
        <v>0</v>
      </c>
      <c r="E23" s="26" t="s">
        <v>1</v>
      </c>
      <c r="F23" s="10" t="s">
        <v>3</v>
      </c>
      <c r="G23" s="10"/>
      <c r="H23" s="10"/>
      <c r="I23" s="28" t="s">
        <v>4</v>
      </c>
      <c r="J23" s="21"/>
      <c r="K23" s="14"/>
    </row>
    <row r="24" spans="1:11" ht="21" thickBot="1" x14ac:dyDescent="0.35">
      <c r="A24" s="14"/>
      <c r="B24" s="3" t="s">
        <v>3</v>
      </c>
      <c r="C24" s="7" t="s">
        <v>3</v>
      </c>
      <c r="D24" s="25">
        <f>(C4-480)/100*6.64+75.71</f>
        <v>77.037999999999997</v>
      </c>
      <c r="E24" s="27">
        <f>(C4-480)/100*11.1+58.21</f>
        <v>60.43</v>
      </c>
      <c r="F24" s="11" t="s">
        <v>3</v>
      </c>
      <c r="G24" s="11"/>
      <c r="H24" s="11"/>
      <c r="I24" s="29">
        <f>SUM(D24:F24)</f>
        <v>137.46799999999999</v>
      </c>
      <c r="J24" s="21"/>
      <c r="K24" s="14"/>
    </row>
    <row r="25" spans="1:11" ht="7.15" customHeight="1" thickTop="1" thickBot="1" x14ac:dyDescent="0.25">
      <c r="A25" s="14"/>
      <c r="B25" s="13" t="s">
        <v>3</v>
      </c>
      <c r="C25" s="30" t="s">
        <v>3</v>
      </c>
      <c r="D25" s="30" t="s">
        <v>3</v>
      </c>
      <c r="E25" s="30" t="s">
        <v>3</v>
      </c>
      <c r="F25" s="30" t="s">
        <v>3</v>
      </c>
      <c r="G25" s="30"/>
      <c r="H25" s="30"/>
      <c r="I25" s="30" t="s">
        <v>3</v>
      </c>
      <c r="J25" s="31"/>
      <c r="K25" s="14"/>
    </row>
    <row r="26" spans="1:11" ht="8.4499999999999993" customHeight="1" thickTop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8" spans="1:11" x14ac:dyDescent="0.2">
      <c r="B28" s="40" t="s">
        <v>15</v>
      </c>
      <c r="C28" s="40"/>
      <c r="D28" s="40"/>
      <c r="E28" s="40"/>
      <c r="F28" s="40"/>
      <c r="G28" s="40"/>
      <c r="H28" s="40"/>
      <c r="I28" s="40"/>
      <c r="J28" s="40"/>
      <c r="K28" s="40"/>
    </row>
    <row r="29" spans="1:11" x14ac:dyDescent="0.2"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x14ac:dyDescent="0.2">
      <c r="B30" s="40"/>
      <c r="C30" s="40"/>
      <c r="D30" s="40"/>
      <c r="E30" s="40"/>
      <c r="F30" s="40"/>
      <c r="G30" s="40"/>
      <c r="H30" s="40"/>
      <c r="I30" s="40"/>
      <c r="J30" s="40"/>
      <c r="K30" s="40"/>
    </row>
    <row r="31" spans="1:1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2:11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</row>
  </sheetData>
  <sheetProtection sheet="1" objects="1" scenarios="1"/>
  <customSheetViews>
    <customSheetView guid="{3EE14104-10BD-11D4-9D37-30EE5CC10000}" showPageBreaks="1" fitToPage="1" printArea="1" showRuler="0">
      <selection activeCell="D3" sqref="D3"/>
      <pageMargins left="0.75" right="0.75" top="1" bottom="1" header="0.5" footer="0.5"/>
      <pageSetup orientation="landscape" horizontalDpi="4294967292" verticalDpi="0" r:id="rId1"/>
      <headerFooter alignWithMargins="0"/>
    </customSheetView>
    <customSheetView guid="{00F741B0-E5BD-4627-8E10-1C6412E3FA12}" showPageBreaks="1" fitToPage="1" printArea="1" showRuler="0" topLeftCell="A3">
      <selection activeCell="G20" sqref="G20"/>
      <pageMargins left="0.75" right="0.75" top="1" bottom="1" header="0.5" footer="0.5"/>
      <pageSetup orientation="landscape" horizontalDpi="4294967292" verticalDpi="0" r:id="rId2"/>
      <headerFooter alignWithMargins="0"/>
    </customSheetView>
  </customSheetViews>
  <mergeCells count="1">
    <mergeCell ref="B28:K33"/>
  </mergeCells>
  <phoneticPr fontId="0" type="noConversion"/>
  <pageMargins left="0.75" right="0.75" top="1" bottom="1" header="0.5" footer="0.5"/>
  <pageSetup scale="88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29" sqref="A29"/>
    </sheetView>
  </sheetViews>
  <sheetFormatPr defaultRowHeight="12.75" x14ac:dyDescent="0.2"/>
  <cols>
    <col min="1" max="1" width="52.85546875" bestFit="1" customWidth="1"/>
    <col min="2" max="2" width="3" customWidth="1"/>
    <col min="3" max="7" width="15.5703125" customWidth="1"/>
    <col min="8" max="8" width="32.140625" customWidth="1"/>
    <col min="9" max="11" width="33.140625" customWidth="1"/>
    <col min="12" max="12" width="2.7109375" customWidth="1"/>
  </cols>
  <sheetData>
    <row r="1" spans="1:12" ht="10.5" customHeight="1" thickBot="1" x14ac:dyDescent="0.35">
      <c r="A1" s="14"/>
      <c r="B1" s="16" t="s">
        <v>3</v>
      </c>
      <c r="C1" s="15" t="s">
        <v>3</v>
      </c>
      <c r="D1" s="14"/>
      <c r="E1" s="14"/>
      <c r="F1" s="14"/>
      <c r="G1" s="14"/>
      <c r="H1" s="14"/>
      <c r="I1" s="14"/>
      <c r="J1" s="14"/>
      <c r="K1" s="14"/>
      <c r="L1" s="14"/>
    </row>
    <row r="2" spans="1:12" ht="14.25" thickTop="1" thickBot="1" x14ac:dyDescent="0.25">
      <c r="A2" s="101" t="s">
        <v>3</v>
      </c>
      <c r="B2" s="102" t="s">
        <v>3</v>
      </c>
      <c r="C2" s="102" t="s">
        <v>3</v>
      </c>
      <c r="D2" s="102" t="s">
        <v>3</v>
      </c>
      <c r="E2" s="102" t="s">
        <v>3</v>
      </c>
      <c r="F2" s="102"/>
      <c r="G2" s="102"/>
      <c r="H2" s="102" t="s">
        <v>3</v>
      </c>
      <c r="I2" s="103"/>
      <c r="J2" s="65"/>
      <c r="K2" s="100" t="s">
        <v>22</v>
      </c>
      <c r="L2" s="68"/>
    </row>
    <row r="3" spans="1:12" ht="27.75" thickTop="1" thickBot="1" x14ac:dyDescent="0.45">
      <c r="A3" s="99" t="s">
        <v>5</v>
      </c>
      <c r="B3" s="100"/>
      <c r="C3" s="100"/>
      <c r="D3" s="65"/>
      <c r="E3" s="1">
        <v>500</v>
      </c>
      <c r="F3" s="97" t="s">
        <v>18</v>
      </c>
      <c r="G3" s="97"/>
      <c r="H3" s="97"/>
      <c r="I3" s="98">
        <f>E3*7.48</f>
        <v>3740</v>
      </c>
      <c r="J3" s="65"/>
      <c r="K3" s="65"/>
      <c r="L3" s="68"/>
    </row>
    <row r="4" spans="1:12" ht="21.75" thickTop="1" thickBot="1" x14ac:dyDescent="0.35">
      <c r="A4" s="61"/>
      <c r="B4" s="62">
        <f>IF(E3&gt;480,E3,480)</f>
        <v>500</v>
      </c>
      <c r="C4" s="63" t="s">
        <v>20</v>
      </c>
      <c r="D4" s="63"/>
      <c r="E4" s="63"/>
      <c r="F4" s="64"/>
      <c r="G4" s="65"/>
      <c r="H4" s="66" t="s">
        <v>15</v>
      </c>
      <c r="I4" s="66" t="s">
        <v>16</v>
      </c>
      <c r="J4" s="67" t="s">
        <v>17</v>
      </c>
      <c r="K4" s="67" t="s">
        <v>19</v>
      </c>
      <c r="L4" s="68"/>
    </row>
    <row r="5" spans="1:12" ht="18.75" thickTop="1" x14ac:dyDescent="0.25">
      <c r="A5" s="69" t="s">
        <v>6</v>
      </c>
      <c r="B5" s="65" t="s">
        <v>3</v>
      </c>
      <c r="C5" s="70" t="s">
        <v>0</v>
      </c>
      <c r="D5" s="71" t="s">
        <v>1</v>
      </c>
      <c r="E5" s="72" t="s">
        <v>2</v>
      </c>
      <c r="F5" s="73" t="s">
        <v>12</v>
      </c>
      <c r="G5" s="74"/>
      <c r="H5" s="75" t="s">
        <v>4</v>
      </c>
      <c r="I5" s="76" t="s">
        <v>4</v>
      </c>
      <c r="J5" s="76" t="s">
        <v>4</v>
      </c>
      <c r="K5" s="76" t="s">
        <v>4</v>
      </c>
      <c r="L5" s="68"/>
    </row>
    <row r="6" spans="1:12" ht="21" thickBot="1" x14ac:dyDescent="0.35">
      <c r="A6" s="61" t="s">
        <v>3</v>
      </c>
      <c r="B6" s="77" t="s">
        <v>3</v>
      </c>
      <c r="C6" s="25">
        <f>(B4-480)/100*5.11+62.22</f>
        <v>63.241999999999997</v>
      </c>
      <c r="D6" s="79">
        <f>(B4-480)/100*11.1+58.21</f>
        <v>60.43</v>
      </c>
      <c r="E6" s="80">
        <v>2</v>
      </c>
      <c r="F6" s="81">
        <v>5</v>
      </c>
      <c r="G6" s="74"/>
      <c r="H6" s="82">
        <f>SUM(C6:F6)</f>
        <v>130.672</v>
      </c>
      <c r="I6" s="83">
        <f>((I3-2000)/1000*8.24+78.28)+((I3-2000)/1000*6.44+51.5)+5.08</f>
        <v>160.4032</v>
      </c>
      <c r="J6" s="83">
        <f>((I3-2000)/1000*10.35+46.72)+79.18+4</f>
        <v>147.90899999999999</v>
      </c>
      <c r="K6" s="83">
        <f>((E3-500)/100*2.6+48.78)+97</f>
        <v>145.78</v>
      </c>
      <c r="L6" s="68"/>
    </row>
    <row r="7" spans="1:12" ht="21.75" thickTop="1" thickBot="1" x14ac:dyDescent="0.35">
      <c r="A7" s="61"/>
      <c r="B7" s="77"/>
      <c r="C7" s="84"/>
      <c r="D7" s="84"/>
      <c r="E7" s="84"/>
      <c r="F7" s="84"/>
      <c r="G7" s="74"/>
      <c r="H7" s="85"/>
      <c r="I7" s="85"/>
      <c r="J7" s="85"/>
      <c r="K7" s="85"/>
      <c r="L7" s="68"/>
    </row>
    <row r="8" spans="1:12" ht="18.75" thickTop="1" x14ac:dyDescent="0.25">
      <c r="A8" s="69" t="s">
        <v>7</v>
      </c>
      <c r="B8" s="65" t="s">
        <v>3</v>
      </c>
      <c r="C8" s="70" t="s">
        <v>0</v>
      </c>
      <c r="D8" s="86" t="s">
        <v>3</v>
      </c>
      <c r="E8" s="72" t="s">
        <v>2</v>
      </c>
      <c r="F8" s="73" t="s">
        <v>12</v>
      </c>
      <c r="G8" s="74"/>
      <c r="H8" s="75" t="s">
        <v>4</v>
      </c>
      <c r="I8" s="76" t="s">
        <v>4</v>
      </c>
      <c r="J8" s="76" t="s">
        <v>4</v>
      </c>
      <c r="K8" s="76" t="s">
        <v>4</v>
      </c>
      <c r="L8" s="68"/>
    </row>
    <row r="9" spans="1:12" ht="21" thickBot="1" x14ac:dyDescent="0.35">
      <c r="A9" s="61" t="s">
        <v>3</v>
      </c>
      <c r="B9" s="77" t="s">
        <v>3</v>
      </c>
      <c r="C9" s="78">
        <f>(B4-480)/100*5.11+62.22</f>
        <v>63.241999999999997</v>
      </c>
      <c r="D9" s="84"/>
      <c r="E9" s="80">
        <v>2</v>
      </c>
      <c r="F9" s="81">
        <v>5</v>
      </c>
      <c r="G9" s="74"/>
      <c r="H9" s="82">
        <f>SUM(C9:F9)</f>
        <v>70.24199999999999</v>
      </c>
      <c r="I9" s="83">
        <f>(I3-2000)/1000*8.24+78.28+5.08</f>
        <v>97.697599999999994</v>
      </c>
      <c r="J9" s="83">
        <f>(I3-2000)/1000*10.35+46.72+4</f>
        <v>68.728999999999999</v>
      </c>
      <c r="K9" s="83">
        <f>(E3-500)/100*2.6+48.78</f>
        <v>48.78</v>
      </c>
      <c r="L9" s="68"/>
    </row>
    <row r="10" spans="1:12" ht="21.75" thickTop="1" thickBot="1" x14ac:dyDescent="0.35">
      <c r="A10" s="61"/>
      <c r="B10" s="77"/>
      <c r="C10" s="84"/>
      <c r="D10" s="84"/>
      <c r="E10" s="84"/>
      <c r="F10" s="84"/>
      <c r="G10" s="74"/>
      <c r="H10" s="85"/>
      <c r="I10" s="85"/>
      <c r="J10" s="85"/>
      <c r="K10" s="85"/>
      <c r="L10" s="68"/>
    </row>
    <row r="11" spans="1:12" ht="18.75" thickTop="1" x14ac:dyDescent="0.25">
      <c r="A11" s="69" t="s">
        <v>8</v>
      </c>
      <c r="B11" s="65" t="s">
        <v>3</v>
      </c>
      <c r="C11" s="86" t="s">
        <v>3</v>
      </c>
      <c r="D11" s="71" t="s">
        <v>1</v>
      </c>
      <c r="E11" s="72" t="s">
        <v>2</v>
      </c>
      <c r="F11" s="73" t="s">
        <v>12</v>
      </c>
      <c r="G11" s="74"/>
      <c r="H11" s="75" t="s">
        <v>4</v>
      </c>
      <c r="I11" s="76" t="s">
        <v>4</v>
      </c>
      <c r="J11" s="76" t="s">
        <v>4</v>
      </c>
      <c r="K11" s="76" t="s">
        <v>4</v>
      </c>
      <c r="L11" s="68"/>
    </row>
    <row r="12" spans="1:12" ht="21" thickBot="1" x14ac:dyDescent="0.35">
      <c r="A12" s="61" t="s">
        <v>3</v>
      </c>
      <c r="B12" s="77" t="s">
        <v>3</v>
      </c>
      <c r="C12" s="74" t="s">
        <v>3</v>
      </c>
      <c r="D12" s="79">
        <f>(B4-480)/100*11.1+58.21</f>
        <v>60.43</v>
      </c>
      <c r="E12" s="80">
        <v>2</v>
      </c>
      <c r="F12" s="81">
        <v>5</v>
      </c>
      <c r="G12" s="74"/>
      <c r="H12" s="82">
        <f>SUM(C12:F12)</f>
        <v>67.430000000000007</v>
      </c>
      <c r="I12" s="83">
        <f>(I3-2000)/1000*6.44+51.5+5.08</f>
        <v>67.785600000000002</v>
      </c>
      <c r="J12" s="83">
        <f>79.18+4</f>
        <v>83.18</v>
      </c>
      <c r="K12" s="83">
        <f>48.5*2</f>
        <v>97</v>
      </c>
      <c r="L12" s="68"/>
    </row>
    <row r="13" spans="1:12" ht="21.75" thickTop="1" thickBot="1" x14ac:dyDescent="0.35">
      <c r="A13" s="61"/>
      <c r="B13" s="77"/>
      <c r="C13" s="74"/>
      <c r="D13" s="84"/>
      <c r="E13" s="84"/>
      <c r="F13" s="84"/>
      <c r="G13" s="84"/>
      <c r="H13" s="85"/>
      <c r="I13" s="85"/>
      <c r="J13" s="85"/>
      <c r="K13" s="85"/>
      <c r="L13" s="68"/>
    </row>
    <row r="14" spans="1:12" ht="18.75" thickTop="1" x14ac:dyDescent="0.25">
      <c r="A14" s="87" t="s">
        <v>11</v>
      </c>
      <c r="B14" s="65" t="s">
        <v>3</v>
      </c>
      <c r="C14" s="70" t="s">
        <v>0</v>
      </c>
      <c r="D14" s="86" t="s">
        <v>3</v>
      </c>
      <c r="E14" s="86" t="s">
        <v>3</v>
      </c>
      <c r="F14" s="86"/>
      <c r="G14" s="86"/>
      <c r="H14" s="88" t="s">
        <v>4</v>
      </c>
      <c r="I14" s="89" t="s">
        <v>4</v>
      </c>
      <c r="J14" s="89" t="s">
        <v>4</v>
      </c>
      <c r="K14" s="89" t="s">
        <v>4</v>
      </c>
      <c r="L14" s="68"/>
    </row>
    <row r="15" spans="1:12" ht="21" thickBot="1" x14ac:dyDescent="0.35">
      <c r="A15" s="61" t="s">
        <v>3</v>
      </c>
      <c r="B15" s="77" t="s">
        <v>3</v>
      </c>
      <c r="C15" s="78">
        <f>(B4-480)/100*6.64+75.71</f>
        <v>77.037999999999997</v>
      </c>
      <c r="D15" s="74" t="s">
        <v>3</v>
      </c>
      <c r="E15" s="74" t="s">
        <v>3</v>
      </c>
      <c r="F15" s="74"/>
      <c r="G15" s="74"/>
      <c r="H15" s="90">
        <f>SUM(C15:E15)</f>
        <v>77.037999999999997</v>
      </c>
      <c r="I15" s="91">
        <f>(I3-2000)/1000*8.24+107.12</f>
        <v>121.4576</v>
      </c>
      <c r="J15" s="91">
        <f>(I3-2000)/1000*10.35+60.66</f>
        <v>78.668999999999997</v>
      </c>
      <c r="K15" s="91">
        <f>(E3-500)/100*2.6+73.18</f>
        <v>73.180000000000007</v>
      </c>
      <c r="L15" s="68"/>
    </row>
    <row r="16" spans="1:12" ht="14.25" thickTop="1" thickBot="1" x14ac:dyDescent="0.25">
      <c r="A16" s="61"/>
      <c r="B16" s="77"/>
      <c r="C16" s="77"/>
      <c r="D16" s="74"/>
      <c r="E16" s="74"/>
      <c r="F16" s="74"/>
      <c r="G16" s="74"/>
      <c r="H16" s="74"/>
      <c r="I16" s="74"/>
      <c r="J16" s="74"/>
      <c r="K16" s="74"/>
      <c r="L16" s="68"/>
    </row>
    <row r="17" spans="1:12" ht="18.75" thickTop="1" x14ac:dyDescent="0.25">
      <c r="A17" s="87" t="s">
        <v>13</v>
      </c>
      <c r="B17" s="77"/>
      <c r="C17" s="70" t="s">
        <v>0</v>
      </c>
      <c r="D17" s="74"/>
      <c r="E17" s="74"/>
      <c r="F17" s="74"/>
      <c r="G17" s="92" t="s">
        <v>14</v>
      </c>
      <c r="H17" s="88" t="s">
        <v>4</v>
      </c>
      <c r="I17" s="89" t="s">
        <v>4</v>
      </c>
      <c r="J17" s="89" t="s">
        <v>4</v>
      </c>
      <c r="K17" s="89" t="s">
        <v>4</v>
      </c>
      <c r="L17" s="68"/>
    </row>
    <row r="18" spans="1:12" ht="21" thickBot="1" x14ac:dyDescent="0.35">
      <c r="A18" s="61"/>
      <c r="B18" s="77"/>
      <c r="C18" s="78">
        <f>(B4-480)/100*6.64+75.71</f>
        <v>77.037999999999997</v>
      </c>
      <c r="D18" s="74"/>
      <c r="E18" s="74"/>
      <c r="F18" s="74"/>
      <c r="G18" s="93">
        <f>35.06</f>
        <v>35.06</v>
      </c>
      <c r="H18" s="82">
        <f>C18+G18</f>
        <v>112.098</v>
      </c>
      <c r="I18" s="83" t="s">
        <v>21</v>
      </c>
      <c r="J18" s="83" t="s">
        <v>21</v>
      </c>
      <c r="K18" s="83" t="s">
        <v>21</v>
      </c>
      <c r="L18" s="68"/>
    </row>
    <row r="19" spans="1:12" ht="21.75" thickTop="1" thickBot="1" x14ac:dyDescent="0.35">
      <c r="A19" s="61"/>
      <c r="B19" s="77"/>
      <c r="C19" s="84"/>
      <c r="D19" s="74"/>
      <c r="E19" s="74"/>
      <c r="F19" s="74"/>
      <c r="G19" s="74"/>
      <c r="H19" s="85"/>
      <c r="I19" s="85"/>
      <c r="J19" s="85"/>
      <c r="K19" s="85"/>
      <c r="L19" s="68"/>
    </row>
    <row r="20" spans="1:12" ht="18.75" thickTop="1" x14ac:dyDescent="0.25">
      <c r="A20" s="69" t="s">
        <v>9</v>
      </c>
      <c r="B20" s="65" t="s">
        <v>3</v>
      </c>
      <c r="C20" s="86" t="s">
        <v>3</v>
      </c>
      <c r="D20" s="71" t="s">
        <v>1</v>
      </c>
      <c r="E20" s="86" t="s">
        <v>3</v>
      </c>
      <c r="F20" s="86"/>
      <c r="G20" s="86"/>
      <c r="H20" s="88" t="s">
        <v>4</v>
      </c>
      <c r="I20" s="89" t="s">
        <v>4</v>
      </c>
      <c r="J20" s="89" t="s">
        <v>4</v>
      </c>
      <c r="K20" s="89" t="s">
        <v>4</v>
      </c>
      <c r="L20" s="68"/>
    </row>
    <row r="21" spans="1:12" ht="21" thickBot="1" x14ac:dyDescent="0.35">
      <c r="A21" s="61" t="s">
        <v>3</v>
      </c>
      <c r="B21" s="77" t="s">
        <v>3</v>
      </c>
      <c r="C21" s="74" t="s">
        <v>3</v>
      </c>
      <c r="D21" s="79">
        <f>(B4-480)/100*11.1+58.21</f>
        <v>60.43</v>
      </c>
      <c r="E21" s="74" t="s">
        <v>3</v>
      </c>
      <c r="F21" s="74"/>
      <c r="G21" s="74"/>
      <c r="H21" s="90">
        <f>SUM(C21:E21)</f>
        <v>60.43</v>
      </c>
      <c r="I21" s="91">
        <f>(I3-4000)/1000*5+104</f>
        <v>102.7</v>
      </c>
      <c r="J21" s="91">
        <v>79.180000000000007</v>
      </c>
      <c r="K21" s="91">
        <v>97</v>
      </c>
      <c r="L21" s="68"/>
    </row>
    <row r="22" spans="1:12" ht="21.75" thickTop="1" thickBot="1" x14ac:dyDescent="0.35">
      <c r="A22" s="61"/>
      <c r="B22" s="77"/>
      <c r="C22" s="74"/>
      <c r="D22" s="84"/>
      <c r="E22" s="74"/>
      <c r="F22" s="74"/>
      <c r="G22" s="74"/>
      <c r="H22" s="85"/>
      <c r="I22" s="85"/>
      <c r="J22" s="85"/>
      <c r="K22" s="85"/>
      <c r="L22" s="68"/>
    </row>
    <row r="23" spans="1:12" ht="18.75" thickTop="1" x14ac:dyDescent="0.25">
      <c r="A23" s="69" t="s">
        <v>10</v>
      </c>
      <c r="B23" s="65" t="s">
        <v>3</v>
      </c>
      <c r="C23" s="70" t="s">
        <v>0</v>
      </c>
      <c r="D23" s="71" t="s">
        <v>1</v>
      </c>
      <c r="E23" s="86" t="s">
        <v>3</v>
      </c>
      <c r="F23" s="86"/>
      <c r="G23" s="86"/>
      <c r="H23" s="88" t="s">
        <v>4</v>
      </c>
      <c r="I23" s="89" t="s">
        <v>4</v>
      </c>
      <c r="J23" s="89" t="s">
        <v>4</v>
      </c>
      <c r="K23" s="89" t="s">
        <v>4</v>
      </c>
      <c r="L23" s="68"/>
    </row>
    <row r="24" spans="1:12" ht="21" thickBot="1" x14ac:dyDescent="0.35">
      <c r="A24" s="61" t="s">
        <v>3</v>
      </c>
      <c r="B24" s="77" t="s">
        <v>3</v>
      </c>
      <c r="C24" s="78">
        <f>(B4-480)/100*6.64+75.71</f>
        <v>77.037999999999997</v>
      </c>
      <c r="D24" s="79">
        <f>(B4-480)/100*11.1+58.21</f>
        <v>60.43</v>
      </c>
      <c r="E24" s="74" t="s">
        <v>3</v>
      </c>
      <c r="F24" s="74"/>
      <c r="G24" s="74"/>
      <c r="H24" s="90">
        <f>SUM(C24:E24)</f>
        <v>137.46799999999999</v>
      </c>
      <c r="I24" s="91">
        <f>I15+I21</f>
        <v>224.1576</v>
      </c>
      <c r="J24" s="91">
        <f t="shared" ref="J24:K24" si="0">J15+J21</f>
        <v>157.84899999999999</v>
      </c>
      <c r="K24" s="91">
        <f t="shared" si="0"/>
        <v>170.18</v>
      </c>
      <c r="L24" s="68"/>
    </row>
    <row r="25" spans="1:12" ht="14.25" thickTop="1" thickBot="1" x14ac:dyDescent="0.25">
      <c r="A25" s="94" t="s">
        <v>3</v>
      </c>
      <c r="B25" s="95" t="s">
        <v>3</v>
      </c>
      <c r="C25" s="95" t="s">
        <v>3</v>
      </c>
      <c r="D25" s="95" t="s">
        <v>3</v>
      </c>
      <c r="E25" s="95" t="s">
        <v>3</v>
      </c>
      <c r="F25" s="95"/>
      <c r="G25" s="95"/>
      <c r="H25" s="95" t="s">
        <v>3</v>
      </c>
      <c r="I25" s="96"/>
      <c r="J25" s="65"/>
      <c r="K25" s="65"/>
      <c r="L25" s="68"/>
    </row>
    <row r="26" spans="1:12" ht="13.5" thickTop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8" spans="1:12" x14ac:dyDescent="0.2">
      <c r="A28" s="104" t="s">
        <v>23</v>
      </c>
    </row>
    <row r="29" spans="1:12" ht="12.75" customHeight="1" x14ac:dyDescent="1.149999999999999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2.75" customHeight="1" x14ac:dyDescent="1.1499999999999999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12.75" customHeight="1" x14ac:dyDescent="1.1499999999999999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2.75" customHeight="1" x14ac:dyDescent="1.1499999999999999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12.75" customHeight="1" x14ac:dyDescent="1.1499999999999999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2.75" customHeight="1" x14ac:dyDescent="1.1499999999999999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</row>
  </sheetData>
  <customSheetViews>
    <customSheetView guid="{3EE14104-10BD-11D4-9D37-30EE5CC10000}" showRuler="0">
      <pageMargins left="0.75" right="0.75" top="1" bottom="1" header="0.5" footer="0.5"/>
      <headerFooter alignWithMargins="0"/>
    </customSheetView>
    <customSheetView guid="{00F741B0-E5BD-4627-8E10-1C6412E3FA12}" showRuler="0">
      <pageMargins left="0.75" right="0.75" top="1" bottom="1" header="0.5" footer="0.5"/>
      <headerFooter alignWithMargins="0"/>
    </customSheetView>
  </customSheetViews>
  <mergeCells count="1">
    <mergeCell ref="C4:F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workbookViewId="0">
      <selection activeCell="D10" sqref="D10"/>
    </sheetView>
  </sheetViews>
  <sheetFormatPr defaultRowHeight="12.75" x14ac:dyDescent="0.2"/>
  <cols>
    <col min="1" max="1" width="52.85546875" bestFit="1" customWidth="1"/>
    <col min="2" max="2" width="1.5703125" customWidth="1"/>
    <col min="3" max="6" width="18.28515625" customWidth="1"/>
    <col min="7" max="7" width="14.7109375" customWidth="1"/>
    <col min="8" max="8" width="18.28515625" customWidth="1"/>
    <col min="9" max="9" width="2.28515625" customWidth="1"/>
    <col min="10" max="10" width="2.5703125" customWidth="1"/>
  </cols>
  <sheetData>
    <row r="1" spans="1:10" ht="15" customHeight="1" x14ac:dyDescent="0.3">
      <c r="A1" s="44"/>
      <c r="B1" s="51"/>
      <c r="C1" s="52"/>
      <c r="D1" s="44"/>
      <c r="E1" s="44"/>
      <c r="F1" s="44"/>
      <c r="G1" s="44"/>
      <c r="H1" s="44"/>
      <c r="I1" s="44"/>
      <c r="J1" s="44"/>
    </row>
    <row r="2" spans="1:10" x14ac:dyDescent="0.2">
      <c r="A2" s="48"/>
      <c r="B2" s="48"/>
      <c r="C2" s="48"/>
      <c r="D2" s="48"/>
      <c r="E2" s="48"/>
      <c r="F2" s="48"/>
      <c r="G2" s="48"/>
      <c r="H2" s="48"/>
      <c r="I2" s="44"/>
      <c r="J2" s="44"/>
    </row>
    <row r="3" spans="1:10" ht="26.25" x14ac:dyDescent="0.4">
      <c r="A3" s="53"/>
      <c r="B3" s="42"/>
      <c r="C3" s="43"/>
      <c r="D3" s="44"/>
      <c r="E3" s="54"/>
      <c r="F3" s="44"/>
      <c r="G3" s="44"/>
      <c r="H3" s="44"/>
      <c r="I3" s="44"/>
      <c r="J3" s="44"/>
    </row>
    <row r="4" spans="1:10" ht="20.25" x14ac:dyDescent="0.3">
      <c r="A4" s="55"/>
      <c r="B4" s="45"/>
      <c r="C4" s="46"/>
      <c r="D4" s="46"/>
      <c r="E4" s="46"/>
      <c r="F4" s="46"/>
      <c r="G4" s="46"/>
      <c r="H4" s="46"/>
      <c r="I4" s="44"/>
      <c r="J4" s="44"/>
    </row>
    <row r="5" spans="1:10" ht="15.75" x14ac:dyDescent="0.25">
      <c r="A5" s="56"/>
      <c r="B5" s="46"/>
      <c r="C5" s="50"/>
      <c r="D5" s="50"/>
      <c r="E5" s="50"/>
      <c r="F5" s="50"/>
      <c r="G5" s="47"/>
      <c r="H5" s="57"/>
      <c r="I5" s="44"/>
      <c r="J5" s="44"/>
    </row>
    <row r="6" spans="1:10" ht="20.25" x14ac:dyDescent="0.3">
      <c r="A6" s="55"/>
      <c r="B6" s="48"/>
      <c r="C6" s="49"/>
      <c r="D6" s="49"/>
      <c r="E6" s="49"/>
      <c r="F6" s="49"/>
      <c r="G6" s="47"/>
      <c r="H6" s="58"/>
      <c r="I6" s="44"/>
      <c r="J6" s="44"/>
    </row>
    <row r="7" spans="1:10" ht="20.25" x14ac:dyDescent="0.3">
      <c r="A7" s="55"/>
      <c r="B7" s="48"/>
      <c r="C7" s="49"/>
      <c r="D7" s="49"/>
      <c r="E7" s="49"/>
      <c r="F7" s="49"/>
      <c r="G7" s="47"/>
      <c r="H7" s="58"/>
      <c r="I7" s="44"/>
      <c r="J7" s="44"/>
    </row>
    <row r="8" spans="1:10" ht="15.75" x14ac:dyDescent="0.25">
      <c r="A8" s="56"/>
      <c r="B8" s="46"/>
      <c r="C8" s="50"/>
      <c r="D8" s="50"/>
      <c r="E8" s="50"/>
      <c r="F8" s="50"/>
      <c r="G8" s="47"/>
      <c r="H8" s="57"/>
      <c r="I8" s="44"/>
      <c r="J8" s="44"/>
    </row>
    <row r="9" spans="1:10" ht="20.25" x14ac:dyDescent="0.3">
      <c r="A9" s="55"/>
      <c r="B9" s="48"/>
      <c r="C9" s="49"/>
      <c r="D9" s="49"/>
      <c r="E9" s="49"/>
      <c r="F9" s="49"/>
      <c r="G9" s="47"/>
      <c r="H9" s="58"/>
      <c r="I9" s="44"/>
      <c r="J9" s="44"/>
    </row>
    <row r="10" spans="1:10" ht="20.25" x14ac:dyDescent="0.3">
      <c r="A10" s="55"/>
      <c r="B10" s="48"/>
      <c r="C10" s="49"/>
      <c r="D10" s="49"/>
      <c r="E10" s="49"/>
      <c r="F10" s="49"/>
      <c r="G10" s="47"/>
      <c r="H10" s="58"/>
      <c r="I10" s="44"/>
      <c r="J10" s="44"/>
    </row>
    <row r="11" spans="1:10" ht="15.75" x14ac:dyDescent="0.25">
      <c r="A11" s="56"/>
      <c r="B11" s="46"/>
      <c r="C11" s="50"/>
      <c r="D11" s="50"/>
      <c r="E11" s="50"/>
      <c r="F11" s="50"/>
      <c r="G11" s="47"/>
      <c r="H11" s="57"/>
      <c r="I11" s="44"/>
      <c r="J11" s="44"/>
    </row>
    <row r="12" spans="1:10" ht="20.25" x14ac:dyDescent="0.3">
      <c r="A12" s="55"/>
      <c r="B12" s="48"/>
      <c r="C12" s="47"/>
      <c r="D12" s="49"/>
      <c r="E12" s="49"/>
      <c r="F12" s="49"/>
      <c r="G12" s="47"/>
      <c r="H12" s="58"/>
      <c r="I12" s="44"/>
      <c r="J12" s="44"/>
    </row>
    <row r="13" spans="1:10" ht="20.25" x14ac:dyDescent="0.3">
      <c r="A13" s="55"/>
      <c r="B13" s="48"/>
      <c r="C13" s="47"/>
      <c r="D13" s="49"/>
      <c r="E13" s="49"/>
      <c r="F13" s="49"/>
      <c r="G13" s="49"/>
      <c r="H13" s="58"/>
      <c r="I13" s="44"/>
      <c r="J13" s="44"/>
    </row>
    <row r="14" spans="1:10" ht="18" x14ac:dyDescent="0.25">
      <c r="A14" s="59"/>
      <c r="B14" s="46"/>
      <c r="C14" s="50"/>
      <c r="D14" s="50"/>
      <c r="E14" s="50"/>
      <c r="F14" s="50"/>
      <c r="G14" s="50"/>
      <c r="H14" s="57"/>
      <c r="I14" s="44"/>
      <c r="J14" s="44"/>
    </row>
    <row r="15" spans="1:10" ht="20.25" x14ac:dyDescent="0.3">
      <c r="A15" s="55"/>
      <c r="B15" s="48"/>
      <c r="C15" s="49"/>
      <c r="D15" s="47"/>
      <c r="E15" s="47"/>
      <c r="F15" s="47"/>
      <c r="G15" s="47"/>
      <c r="H15" s="58"/>
      <c r="I15" s="44"/>
      <c r="J15" s="44"/>
    </row>
    <row r="16" spans="1:10" x14ac:dyDescent="0.2">
      <c r="A16" s="55"/>
      <c r="B16" s="48"/>
      <c r="C16" s="48"/>
      <c r="D16" s="47"/>
      <c r="E16" s="47"/>
      <c r="F16" s="47"/>
      <c r="G16" s="47"/>
      <c r="H16" s="47"/>
      <c r="I16" s="44"/>
      <c r="J16" s="44"/>
    </row>
    <row r="17" spans="1:10" ht="18" x14ac:dyDescent="0.25">
      <c r="A17" s="59"/>
      <c r="B17" s="48"/>
      <c r="C17" s="50"/>
      <c r="D17" s="47"/>
      <c r="E17" s="47"/>
      <c r="F17" s="47"/>
      <c r="G17" s="50"/>
      <c r="H17" s="57"/>
      <c r="I17" s="44"/>
      <c r="J17" s="44"/>
    </row>
    <row r="18" spans="1:10" ht="20.25" x14ac:dyDescent="0.3">
      <c r="A18" s="55"/>
      <c r="B18" s="48"/>
      <c r="C18" s="49"/>
      <c r="D18" s="47"/>
      <c r="E18" s="47"/>
      <c r="F18" s="47"/>
      <c r="G18" s="47"/>
      <c r="H18" s="58"/>
      <c r="I18" s="44"/>
      <c r="J18" s="44"/>
    </row>
    <row r="19" spans="1:10" ht="20.25" x14ac:dyDescent="0.3">
      <c r="A19" s="55"/>
      <c r="B19" s="48"/>
      <c r="C19" s="49"/>
      <c r="D19" s="47"/>
      <c r="E19" s="47"/>
      <c r="F19" s="47"/>
      <c r="G19" s="47"/>
      <c r="H19" s="58"/>
      <c r="I19" s="44"/>
      <c r="J19" s="44"/>
    </row>
    <row r="20" spans="1:10" ht="15.75" x14ac:dyDescent="0.25">
      <c r="A20" s="56"/>
      <c r="B20" s="46"/>
      <c r="C20" s="50"/>
      <c r="D20" s="50"/>
      <c r="E20" s="50"/>
      <c r="F20" s="50"/>
      <c r="G20" s="50"/>
      <c r="H20" s="57"/>
      <c r="I20" s="44"/>
      <c r="J20" s="44"/>
    </row>
    <row r="21" spans="1:10" ht="20.25" x14ac:dyDescent="0.3">
      <c r="A21" s="55"/>
      <c r="B21" s="48"/>
      <c r="C21" s="47"/>
      <c r="D21" s="49"/>
      <c r="E21" s="47"/>
      <c r="F21" s="47"/>
      <c r="G21" s="47"/>
      <c r="H21" s="58"/>
      <c r="I21" s="44"/>
      <c r="J21" s="44"/>
    </row>
    <row r="22" spans="1:10" ht="20.25" x14ac:dyDescent="0.3">
      <c r="A22" s="55"/>
      <c r="B22" s="48"/>
      <c r="C22" s="47"/>
      <c r="D22" s="49"/>
      <c r="E22" s="47"/>
      <c r="F22" s="47"/>
      <c r="G22" s="47"/>
      <c r="H22" s="58"/>
      <c r="I22" s="44"/>
      <c r="J22" s="44"/>
    </row>
    <row r="23" spans="1:10" ht="15.75" x14ac:dyDescent="0.25">
      <c r="A23" s="56"/>
      <c r="B23" s="46"/>
      <c r="C23" s="50"/>
      <c r="D23" s="50"/>
      <c r="E23" s="50"/>
      <c r="F23" s="50"/>
      <c r="G23" s="50"/>
      <c r="H23" s="57"/>
      <c r="I23" s="44"/>
      <c r="J23" s="44"/>
    </row>
    <row r="24" spans="1:10" ht="20.25" x14ac:dyDescent="0.3">
      <c r="A24" s="55"/>
      <c r="B24" s="48"/>
      <c r="C24" s="49"/>
      <c r="D24" s="49"/>
      <c r="E24" s="47"/>
      <c r="F24" s="47"/>
      <c r="G24" s="47"/>
      <c r="H24" s="58"/>
      <c r="I24" s="44"/>
      <c r="J24" s="44"/>
    </row>
    <row r="25" spans="1:10" x14ac:dyDescent="0.2">
      <c r="A25" s="55"/>
      <c r="B25" s="55"/>
      <c r="C25" s="55"/>
      <c r="D25" s="55"/>
      <c r="E25" s="55"/>
      <c r="F25" s="55"/>
      <c r="G25" s="55"/>
      <c r="H25" s="55"/>
      <c r="I25" s="44"/>
      <c r="J25" s="44"/>
    </row>
    <row r="26" spans="1:10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</row>
    <row r="28" spans="1:10" ht="12.75" customHeight="1" x14ac:dyDescent="1.1499999999999999">
      <c r="A28" s="60"/>
      <c r="B28" s="60"/>
      <c r="C28" s="60"/>
      <c r="D28" s="60"/>
      <c r="E28" s="60"/>
      <c r="F28" s="60"/>
      <c r="G28" s="60"/>
      <c r="H28" s="60"/>
      <c r="I28" s="60"/>
      <c r="J28" s="60"/>
    </row>
    <row r="29" spans="1:10" ht="12.75" customHeight="1" x14ac:dyDescent="1.1499999999999999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ht="12.75" customHeight="1" x14ac:dyDescent="1.1499999999999999">
      <c r="A30" s="60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2.75" customHeight="1" x14ac:dyDescent="1.1499999999999999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2.75" customHeight="1" x14ac:dyDescent="1.1499999999999999">
      <c r="A32" s="60"/>
      <c r="B32" s="60"/>
      <c r="C32" s="60"/>
      <c r="D32" s="60"/>
      <c r="E32" s="60"/>
      <c r="F32" s="60"/>
      <c r="G32" s="60"/>
      <c r="H32" s="60"/>
      <c r="I32" s="60"/>
      <c r="J32" s="60"/>
    </row>
    <row r="33" spans="1:10" ht="12.75" customHeight="1" x14ac:dyDescent="1.1499999999999999">
      <c r="A33" s="60"/>
      <c r="B33" s="60"/>
      <c r="C33" s="60"/>
      <c r="D33" s="60"/>
      <c r="E33" s="60"/>
      <c r="F33" s="60"/>
      <c r="G33" s="60"/>
      <c r="H33" s="60"/>
      <c r="I33" s="60"/>
      <c r="J33" s="60"/>
    </row>
  </sheetData>
  <customSheetViews>
    <customSheetView guid="{3EE14104-10BD-11D4-9D37-30EE5CC10000}" showRuler="0">
      <pageMargins left="0.75" right="0.75" top="1" bottom="1" header="0.5" footer="0.5"/>
      <headerFooter alignWithMargins="0"/>
    </customSheetView>
    <customSheetView guid="{00F741B0-E5BD-4627-8E10-1C6412E3FA12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UANUser</cp:lastModifiedBy>
  <cp:lastPrinted>2020-04-23T13:55:17Z</cp:lastPrinted>
  <dcterms:created xsi:type="dcterms:W3CDTF">2000-04-12T20:19:17Z</dcterms:created>
  <dcterms:modified xsi:type="dcterms:W3CDTF">2020-11-09T16:50:38Z</dcterms:modified>
</cp:coreProperties>
</file>